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Final Award/"/>
    </mc:Choice>
  </mc:AlternateContent>
  <xr:revisionPtr revIDLastSave="7" documentId="8_{ECA93193-C092-4822-811E-C7EA1C5D4573}" xr6:coauthVersionLast="47" xr6:coauthVersionMax="47" xr10:uidLastSave="{58777BF6-80FF-48E0-8B5E-41F14B1B244E}"/>
  <bookViews>
    <workbookView xWindow="1740" yWindow="-120" windowWidth="27180" windowHeight="16440" xr2:uid="{DC74D5D0-DA7D-4455-8552-E498C3F47C8D}"/>
  </bookViews>
  <sheets>
    <sheet name="LE Local" sheetId="1" r:id="rId1"/>
  </sheets>
  <definedNames>
    <definedName name="_xlnm.Print_Titles" localSheetId="0">'LE Local'!$1:$1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I43" i="1"/>
  <c r="J43" i="1" s="1"/>
  <c r="K43" i="1" s="1"/>
  <c r="I42" i="1"/>
  <c r="J42" i="1" s="1"/>
  <c r="K42" i="1" s="1"/>
  <c r="I41" i="1"/>
  <c r="J41" i="1" s="1"/>
  <c r="K41" i="1" s="1"/>
  <c r="I40" i="1"/>
  <c r="J40" i="1" s="1"/>
  <c r="K40" i="1" s="1"/>
  <c r="I39" i="1"/>
  <c r="J39" i="1" s="1"/>
  <c r="K39" i="1" s="1"/>
  <c r="I38" i="1"/>
  <c r="J38" i="1" s="1"/>
  <c r="K38" i="1" s="1"/>
  <c r="I37" i="1"/>
  <c r="J37" i="1" s="1"/>
  <c r="K37" i="1" s="1"/>
  <c r="I36" i="1"/>
  <c r="J36" i="1" s="1"/>
  <c r="K36" i="1" s="1"/>
  <c r="I35" i="1"/>
  <c r="J35" i="1" s="1"/>
  <c r="K35" i="1" s="1"/>
  <c r="I34" i="1"/>
  <c r="J34" i="1" s="1"/>
  <c r="K34" i="1" s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I29" i="1"/>
  <c r="J29" i="1" s="1"/>
  <c r="K29" i="1" s="1"/>
  <c r="I28" i="1"/>
  <c r="J28" i="1" s="1"/>
  <c r="K28" i="1" s="1"/>
  <c r="I27" i="1"/>
  <c r="J27" i="1" s="1"/>
  <c r="K27" i="1" s="1"/>
  <c r="I26" i="1"/>
  <c r="J26" i="1" s="1"/>
  <c r="K26" i="1" s="1"/>
  <c r="I25" i="1"/>
  <c r="J25" i="1" s="1"/>
  <c r="K25" i="1" s="1"/>
  <c r="I24" i="1"/>
  <c r="J24" i="1" s="1"/>
  <c r="K24" i="1" s="1"/>
  <c r="I23" i="1"/>
  <c r="J23" i="1" s="1"/>
  <c r="K23" i="1" s="1"/>
  <c r="I22" i="1"/>
  <c r="J22" i="1" s="1"/>
  <c r="K22" i="1" s="1"/>
  <c r="I21" i="1"/>
  <c r="J21" i="1" s="1"/>
  <c r="K21" i="1" s="1"/>
  <c r="I20" i="1"/>
  <c r="J20" i="1" s="1"/>
  <c r="K20" i="1" s="1"/>
  <c r="I19" i="1"/>
  <c r="J19" i="1" s="1"/>
  <c r="K19" i="1" s="1"/>
  <c r="I18" i="1"/>
  <c r="J18" i="1" s="1"/>
  <c r="K18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I3" i="1"/>
  <c r="J3" i="1" s="1"/>
  <c r="K3" i="1" l="1"/>
  <c r="J44" i="1"/>
  <c r="L3" i="1" l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K44" i="1"/>
</calcChain>
</file>

<file path=xl/sharedStrings.xml><?xml version="1.0" encoding="utf-8"?>
<sst xmlns="http://schemas.openxmlformats.org/spreadsheetml/2006/main" count="137" uniqueCount="99">
  <si>
    <t>#</t>
  </si>
  <si>
    <t>Applicant</t>
  </si>
  <si>
    <t>Project Title</t>
  </si>
  <si>
    <t>Project Number</t>
  </si>
  <si>
    <t>Applicant Request</t>
  </si>
  <si>
    <t>Division Recommend</t>
  </si>
  <si>
    <t>Base Award</t>
  </si>
  <si>
    <t>Amount Less Base Award</t>
  </si>
  <si>
    <t>Proportional Award Percent</t>
  </si>
  <si>
    <t>Additional Award</t>
  </si>
  <si>
    <t>Total Award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</si>
  <si>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</si>
  <si>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TOTALS</t>
  </si>
  <si>
    <t>Note: All law enforcement awards are based on the formula as outlined in Section 4970.15.3(c) of the 2022 Grants and Cooperative Agreements Program Regulations (Rev. 1/22).</t>
  </si>
  <si>
    <t>Alameda County Sheriff's Office</t>
  </si>
  <si>
    <t>Law Enforcement</t>
  </si>
  <si>
    <t>G22-03-27-L01</t>
  </si>
  <si>
    <t>Alpine County Sheriff's Office</t>
  </si>
  <si>
    <t>G22-03-01-L01</t>
  </si>
  <si>
    <t>Calaveras County Sheriff's Department</t>
  </si>
  <si>
    <t>G22-03-03-L01</t>
  </si>
  <si>
    <t>City of California City</t>
  </si>
  <si>
    <t>G22-03-26-L01</t>
  </si>
  <si>
    <t>City of Hesperia Police Department</t>
  </si>
  <si>
    <t>G22-03-58-L01</t>
  </si>
  <si>
    <t>Colusa County Sheriff's Office</t>
  </si>
  <si>
    <t>G22-03-05-L01</t>
  </si>
  <si>
    <t>El Dorado County Sheriff's Office</t>
  </si>
  <si>
    <t>G22-03-07-L01</t>
  </si>
  <si>
    <t>Fresno County Sheriff's Office</t>
  </si>
  <si>
    <t>G22-03-08-L01</t>
  </si>
  <si>
    <t>Humboldt County Sheriff's Office</t>
  </si>
  <si>
    <t>G22-03-11-L01</t>
  </si>
  <si>
    <t>Inyo County Sheriff's Department</t>
  </si>
  <si>
    <t>G22-03-30-L01</t>
  </si>
  <si>
    <t>Kern County Sheriff's Office</t>
  </si>
  <si>
    <t>G22-03-25-L01</t>
  </si>
  <si>
    <t>Lake County Sheriff's Office</t>
  </si>
  <si>
    <t>G22-03-64-L01</t>
  </si>
  <si>
    <t>Lassen County Sheriff's Department</t>
  </si>
  <si>
    <t>G22-03-65-L01</t>
  </si>
  <si>
    <t>Los Angeles County Sheriff's Department</t>
  </si>
  <si>
    <t>Law Enforcement - Santa Clarita Valley Station</t>
  </si>
  <si>
    <t>G22-03-10-L01</t>
  </si>
  <si>
    <t>Law Enforcement - Palmdale Station</t>
  </si>
  <si>
    <t>G22-03-10-L02</t>
  </si>
  <si>
    <t>Los Angeles Police Department</t>
  </si>
  <si>
    <t>G22-03-66-L01</t>
  </si>
  <si>
    <t>Madera County Sheriff's Office</t>
  </si>
  <si>
    <t>G22-03-33-L01</t>
  </si>
  <si>
    <t>Mammoth Lakes Police Department</t>
  </si>
  <si>
    <t>G22-03-54-L01</t>
  </si>
  <si>
    <t>Mariposa County Sheriff's Office</t>
  </si>
  <si>
    <t>G22-03-59-L01</t>
  </si>
  <si>
    <t>Mono County Sheriff's Department</t>
  </si>
  <si>
    <t>Law Enforcement G22 Mono County</t>
  </si>
  <si>
    <t>G22-03-12-L01</t>
  </si>
  <si>
    <t>Napa County Sheriff's Office</t>
  </si>
  <si>
    <t>G22-03-35-L01</t>
  </si>
  <si>
    <t>Nevada County Sheriff's Office</t>
  </si>
  <si>
    <t>G22-03-16-L01</t>
  </si>
  <si>
    <t>Placer County Sheriff's Office</t>
  </si>
  <si>
    <t>Law Enforcement - Auburn</t>
  </si>
  <si>
    <t>G22-03-72-L01</t>
  </si>
  <si>
    <t>Law Enforcement - Tahoe</t>
  </si>
  <si>
    <t>G22-03-72-L02</t>
  </si>
  <si>
    <t>Plumas County Sheriff's Office</t>
  </si>
  <si>
    <t>G22-03-13-L01</t>
  </si>
  <si>
    <t>Ridgecrest Police Department</t>
  </si>
  <si>
    <t>G22-03-46-L01</t>
  </si>
  <si>
    <t>Riverside County Sheriff's Department</t>
  </si>
  <si>
    <t>G22-03-14-L01</t>
  </si>
  <si>
    <t>G22-03-14-L02</t>
  </si>
  <si>
    <t>Sacramento County Regional Parks</t>
  </si>
  <si>
    <t>G22-03-49-L01</t>
  </si>
  <si>
    <t>San Bernardino County Sheriff's Department</t>
  </si>
  <si>
    <t>G22-03-15-L01</t>
  </si>
  <si>
    <t>San Diego County Sheriff's Department</t>
  </si>
  <si>
    <t>G22-03-17-L01</t>
  </si>
  <si>
    <t>San Joaquin County Sheriff's Department</t>
  </si>
  <si>
    <t>G22-03-18-L01</t>
  </si>
  <si>
    <t>Santa Barbara Sheriff's Office</t>
  </si>
  <si>
    <t>G22-03-87-L01</t>
  </si>
  <si>
    <t>Santa Clara County Parks and Recreation Department</t>
  </si>
  <si>
    <t>G22-03-19-L01</t>
  </si>
  <si>
    <t>Sierra County Sheriff's Office</t>
  </si>
  <si>
    <t>G22-03-55-L01</t>
  </si>
  <si>
    <t>Sonoma County Sheriff's Office</t>
  </si>
  <si>
    <t>G22-03-40-L01</t>
  </si>
  <si>
    <t>Stanislaus County Sheriff's Department</t>
  </si>
  <si>
    <t>G22-03-38-L01</t>
  </si>
  <si>
    <t>Trinity County Sheriff's Department</t>
  </si>
  <si>
    <t>G22-03-39-L01</t>
  </si>
  <si>
    <t>Tuolumne County Sheriff's Office</t>
  </si>
  <si>
    <t>G22-03-79-L01</t>
  </si>
  <si>
    <t>Ventura County Sheriff's Department</t>
  </si>
  <si>
    <t>G22-03-51-L01</t>
  </si>
  <si>
    <t>Yolo County Sheriff's Office</t>
  </si>
  <si>
    <t>G22-03-41-L01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</si>
</sst>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C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164" fontId="4" fillId="0" borderId="2" xfId="0" applyNumberFormat="1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vertical="top"/>
    </xf>
    <xf numFmtId="0" fontId="5" fillId="3" borderId="6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164" fontId="5" fillId="3" borderId="7" xfId="0" applyNumberFormat="1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164" fontId="5" fillId="0" borderId="7" xfId="0" applyNumberFormat="1" applyFont="1" applyBorder="1" applyAlignment="1">
      <alignment vertical="top"/>
    </xf>
    <xf numFmtId="164" fontId="5" fillId="0" borderId="7" xfId="0" applyNumberFormat="1" applyFont="1" applyBorder="1" applyAlignment="1">
      <alignment horizontal="right" vertical="top"/>
    </xf>
    <xf numFmtId="164" fontId="5" fillId="3" borderId="7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164" fontId="5" fillId="4" borderId="1" xfId="0" applyNumberFormat="1" applyFont="1" applyFill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right" vertical="top"/>
    </xf>
    <xf numFmtId="3" fontId="5" fillId="4" borderId="1" xfId="0" applyNumberFormat="1" applyFont="1" applyFill="1" applyBorder="1" applyAlignment="1">
      <alignment horizontal="right" vertical="top"/>
    </xf>
    <xf numFmtId="164" fontId="5" fillId="4" borderId="7" xfId="0" applyNumberFormat="1" applyFont="1" applyFill="1" applyBorder="1" applyAlignment="1">
      <alignment horizontal="right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164" fontId="5" fillId="0" borderId="9" xfId="0" applyNumberFormat="1" applyFont="1" applyBorder="1" applyAlignment="1">
      <alignment horizontal="right" vertical="top"/>
    </xf>
    <xf numFmtId="2" fontId="5" fillId="0" borderId="9" xfId="0" applyNumberFormat="1" applyFont="1" applyBorder="1" applyAlignment="1">
      <alignment horizontal="right" vertical="top"/>
    </xf>
    <xf numFmtId="3" fontId="5" fillId="0" borderId="9" xfId="0" applyNumberFormat="1" applyFont="1" applyBorder="1" applyAlignment="1">
      <alignment horizontal="right" vertical="top"/>
    </xf>
    <xf numFmtId="164" fontId="5" fillId="0" borderId="10" xfId="0" applyNumberFormat="1" applyFont="1" applyBorder="1" applyAlignment="1">
      <alignment horizontal="right" vertical="top"/>
    </xf>
    <xf numFmtId="164" fontId="5" fillId="5" borderId="11" xfId="0" applyNumberFormat="1" applyFont="1" applyFill="1" applyBorder="1" applyAlignment="1">
      <alignment horizontal="center" vertical="top"/>
    </xf>
    <xf numFmtId="164" fontId="5" fillId="5" borderId="12" xfId="0" applyNumberFormat="1" applyFont="1" applyFill="1" applyBorder="1" applyAlignment="1">
      <alignment horizontal="left" vertical="top" wrapText="1"/>
    </xf>
    <xf numFmtId="164" fontId="6" fillId="5" borderId="12" xfId="0" applyNumberFormat="1" applyFont="1" applyFill="1" applyBorder="1" applyAlignment="1">
      <alignment horizontal="left" vertical="top" wrapText="1"/>
    </xf>
    <xf numFmtId="164" fontId="6" fillId="5" borderId="12" xfId="0" applyNumberFormat="1" applyFont="1" applyFill="1" applyBorder="1" applyAlignment="1">
      <alignment horizontal="right" vertical="top"/>
    </xf>
    <xf numFmtId="164" fontId="6" fillId="5" borderId="13" xfId="0" applyNumberFormat="1" applyFont="1" applyFill="1" applyBorder="1" applyAlignment="1">
      <alignment horizontal="right" vertical="top"/>
    </xf>
    <xf numFmtId="164" fontId="0" fillId="0" borderId="0" xfId="0" applyNumberForma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11CD-AF6B-482B-83BA-6ECAAFDD5D97}">
  <dimension ref="A1:L47"/>
  <sheetViews>
    <sheetView showGridLines="0" tabSelected="1" view="pageLayout" topLeftCell="A40" zoomScale="140" zoomScaleNormal="100" zoomScalePageLayoutView="140" workbookViewId="0">
      <selection activeCell="D50" sqref="D50"/>
    </sheetView>
  </sheetViews>
  <sheetFormatPr defaultColWidth="2.85546875" defaultRowHeight="11.25" x14ac:dyDescent="0.2"/>
  <cols>
    <col min="1" max="1" width="4.42578125" style="4" customWidth="1"/>
    <col min="2" max="2" width="27.28515625" style="3" customWidth="1"/>
    <col min="3" max="3" width="18" style="3" customWidth="1"/>
    <col min="4" max="4" width="11.85546875" style="3" bestFit="1" customWidth="1"/>
    <col min="5" max="6" width="10.85546875" style="5" bestFit="1" customWidth="1"/>
    <col min="7" max="7" width="9.5703125" style="6" bestFit="1" customWidth="1"/>
    <col min="8" max="8" width="10.85546875" style="5" bestFit="1" customWidth="1"/>
    <col min="9" max="9" width="10.42578125" style="7" bestFit="1" customWidth="1"/>
    <col min="10" max="11" width="10.85546875" style="5" bestFit="1" customWidth="1"/>
    <col min="12" max="12" width="10.42578125" style="5" bestFit="1" customWidth="1"/>
    <col min="13" max="16384" width="2.85546875" style="3"/>
  </cols>
  <sheetData>
    <row r="1" spans="1:12" ht="3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ht="12" thickBot="1" x14ac:dyDescent="0.25">
      <c r="L2" s="8">
        <v>2800000</v>
      </c>
    </row>
    <row r="3" spans="1:12" x14ac:dyDescent="0.2">
      <c r="A3" s="9">
        <v>1</v>
      </c>
      <c r="B3" s="10" t="s">
        <v>14</v>
      </c>
      <c r="C3" s="10" t="s">
        <v>15</v>
      </c>
      <c r="D3" s="11" t="s">
        <v>16</v>
      </c>
      <c r="E3" s="12">
        <v>95973</v>
      </c>
      <c r="F3" s="12">
        <v>89908</v>
      </c>
      <c r="G3" s="12">
        <v>10000</v>
      </c>
      <c r="H3" s="12">
        <v>79908</v>
      </c>
      <c r="I3" s="13">
        <f>(L2-G44)/(F44-G44)*100</f>
        <v>33.9486227071123</v>
      </c>
      <c r="J3" s="14">
        <f>(F3-G3)*I3/100</f>
        <v>27127.665432799295</v>
      </c>
      <c r="K3" s="12">
        <f>SUM(G3+J3)</f>
        <v>37127.665432799295</v>
      </c>
      <c r="L3" s="15">
        <f>SUM(L2-K3)</f>
        <v>2762872.3345672009</v>
      </c>
    </row>
    <row r="4" spans="1:12" x14ac:dyDescent="0.2">
      <c r="A4" s="16">
        <v>2</v>
      </c>
      <c r="B4" s="17" t="s">
        <v>17</v>
      </c>
      <c r="C4" s="17" t="s">
        <v>15</v>
      </c>
      <c r="D4" s="18" t="s">
        <v>18</v>
      </c>
      <c r="E4" s="19">
        <v>89800</v>
      </c>
      <c r="F4" s="19">
        <v>89800</v>
      </c>
      <c r="G4" s="19">
        <v>10000</v>
      </c>
      <c r="H4" s="19">
        <v>79800</v>
      </c>
      <c r="I4" s="20">
        <f>(L2-G44)/(F44-G44)*100</f>
        <v>33.9486227071123</v>
      </c>
      <c r="J4" s="21">
        <f>(F4-G4)*I4/100</f>
        <v>27091.000920275619</v>
      </c>
      <c r="K4" s="19">
        <f t="shared" ref="K4:K43" si="0">SUM(G4+J4)</f>
        <v>37091.000920275619</v>
      </c>
      <c r="L4" s="22">
        <f t="shared" ref="L4:L43" si="1">SUM(L3-K4)</f>
        <v>2725781.3336469252</v>
      </c>
    </row>
    <row r="5" spans="1:12" ht="9.9499999999999993" customHeight="1" x14ac:dyDescent="0.2">
      <c r="A5" s="23">
        <v>3</v>
      </c>
      <c r="B5" s="24" t="s">
        <v>19</v>
      </c>
      <c r="C5" s="24" t="s">
        <v>15</v>
      </c>
      <c r="D5" s="25" t="s">
        <v>20</v>
      </c>
      <c r="E5" s="26">
        <v>85140</v>
      </c>
      <c r="F5" s="26">
        <v>85140</v>
      </c>
      <c r="G5" s="26">
        <v>10000</v>
      </c>
      <c r="H5" s="26">
        <v>75140</v>
      </c>
      <c r="I5" s="27">
        <f>(L2-G44)/(F44-G44)*100</f>
        <v>33.9486227071123</v>
      </c>
      <c r="J5" s="28">
        <f t="shared" ref="J5:J43" si="2">(F5-G5)*I5/100</f>
        <v>25508.995102124183</v>
      </c>
      <c r="K5" s="26">
        <f t="shared" si="0"/>
        <v>35508.995102124187</v>
      </c>
      <c r="L5" s="29">
        <f t="shared" si="1"/>
        <v>2690272.3385448009</v>
      </c>
    </row>
    <row r="6" spans="1:12" x14ac:dyDescent="0.2">
      <c r="A6" s="16">
        <v>4</v>
      </c>
      <c r="B6" s="17" t="s">
        <v>21</v>
      </c>
      <c r="C6" s="17" t="s">
        <v>15</v>
      </c>
      <c r="D6" s="18" t="s">
        <v>22</v>
      </c>
      <c r="E6" s="19">
        <v>93340</v>
      </c>
      <c r="F6" s="19">
        <v>93340</v>
      </c>
      <c r="G6" s="19">
        <v>10000</v>
      </c>
      <c r="H6" s="19">
        <v>83340</v>
      </c>
      <c r="I6" s="20">
        <f>(L2-G44)/(F44-G44)*100</f>
        <v>33.9486227071123</v>
      </c>
      <c r="J6" s="21">
        <f t="shared" si="2"/>
        <v>28292.78216410739</v>
      </c>
      <c r="K6" s="19">
        <f t="shared" si="0"/>
        <v>38292.78216410739</v>
      </c>
      <c r="L6" s="22">
        <f t="shared" si="1"/>
        <v>2651979.5563806933</v>
      </c>
    </row>
    <row r="7" spans="1:12" x14ac:dyDescent="0.2">
      <c r="A7" s="23">
        <v>5</v>
      </c>
      <c r="B7" s="24" t="s">
        <v>23</v>
      </c>
      <c r="C7" s="24" t="s">
        <v>15</v>
      </c>
      <c r="D7" s="25" t="s">
        <v>24</v>
      </c>
      <c r="E7" s="26">
        <v>97920.75</v>
      </c>
      <c r="F7" s="26">
        <v>97920.75</v>
      </c>
      <c r="G7" s="26">
        <v>10000</v>
      </c>
      <c r="H7" s="26">
        <v>87920.75</v>
      </c>
      <c r="I7" s="27">
        <f>(L2-G44)/(F44-G44)*100</f>
        <v>33.9486227071123</v>
      </c>
      <c r="J7" s="28">
        <f t="shared" si="2"/>
        <v>29847.883698763439</v>
      </c>
      <c r="K7" s="26">
        <f t="shared" si="0"/>
        <v>39847.883698763442</v>
      </c>
      <c r="L7" s="29">
        <f t="shared" si="1"/>
        <v>2612131.67268193</v>
      </c>
    </row>
    <row r="8" spans="1:12" x14ac:dyDescent="0.2">
      <c r="A8" s="16">
        <v>6</v>
      </c>
      <c r="B8" s="17" t="s">
        <v>25</v>
      </c>
      <c r="C8" s="17" t="s">
        <v>15</v>
      </c>
      <c r="D8" s="18" t="s">
        <v>26</v>
      </c>
      <c r="E8" s="19">
        <v>50777.5</v>
      </c>
      <c r="F8" s="19">
        <v>50777.5</v>
      </c>
      <c r="G8" s="19">
        <v>10000</v>
      </c>
      <c r="H8" s="19">
        <v>40777.5</v>
      </c>
      <c r="I8" s="20">
        <f>(L2-G44)/(F44-G44)*100</f>
        <v>33.9486227071123</v>
      </c>
      <c r="J8" s="21">
        <f t="shared" si="2"/>
        <v>13843.399624392718</v>
      </c>
      <c r="K8" s="19">
        <f t="shared" si="0"/>
        <v>23843.399624392718</v>
      </c>
      <c r="L8" s="22">
        <f t="shared" si="1"/>
        <v>2588288.2730575372</v>
      </c>
    </row>
    <row r="9" spans="1:12" x14ac:dyDescent="0.2">
      <c r="A9" s="23">
        <v>7</v>
      </c>
      <c r="B9" s="24" t="s">
        <v>27</v>
      </c>
      <c r="C9" s="24" t="s">
        <v>15</v>
      </c>
      <c r="D9" s="25" t="s">
        <v>28</v>
      </c>
      <c r="E9" s="26">
        <v>406513.5</v>
      </c>
      <c r="F9" s="26">
        <v>406514</v>
      </c>
      <c r="G9" s="26">
        <v>10000</v>
      </c>
      <c r="H9" s="26">
        <v>396514</v>
      </c>
      <c r="I9" s="27">
        <f>(L2-G44)/(F44-G44)*100</f>
        <v>33.9486227071123</v>
      </c>
      <c r="J9" s="28">
        <f t="shared" si="2"/>
        <v>134611.04184087928</v>
      </c>
      <c r="K9" s="26">
        <f t="shared" si="0"/>
        <v>144611.04184087928</v>
      </c>
      <c r="L9" s="29">
        <f t="shared" si="1"/>
        <v>2443677.2312166579</v>
      </c>
    </row>
    <row r="10" spans="1:12" x14ac:dyDescent="0.2">
      <c r="A10" s="16">
        <v>8</v>
      </c>
      <c r="B10" s="17" t="s">
        <v>29</v>
      </c>
      <c r="C10" s="17" t="s">
        <v>15</v>
      </c>
      <c r="D10" s="18" t="s">
        <v>30</v>
      </c>
      <c r="E10" s="19">
        <v>287470</v>
      </c>
      <c r="F10" s="19">
        <v>287470</v>
      </c>
      <c r="G10" s="19">
        <v>10000</v>
      </c>
      <c r="H10" s="19">
        <v>277470</v>
      </c>
      <c r="I10" s="20">
        <f>(L2-G44)/(F44-G44)*100</f>
        <v>33.9486227071123</v>
      </c>
      <c r="J10" s="21">
        <f t="shared" si="2"/>
        <v>94197.243425424487</v>
      </c>
      <c r="K10" s="19">
        <f t="shared" si="0"/>
        <v>104197.24342542449</v>
      </c>
      <c r="L10" s="22">
        <f t="shared" si="1"/>
        <v>2339479.9877912332</v>
      </c>
    </row>
    <row r="11" spans="1:12" x14ac:dyDescent="0.2">
      <c r="A11" s="23">
        <v>9</v>
      </c>
      <c r="B11" s="24" t="s">
        <v>31</v>
      </c>
      <c r="C11" s="24" t="s">
        <v>15</v>
      </c>
      <c r="D11" s="25" t="s">
        <v>32</v>
      </c>
      <c r="E11" s="26">
        <v>282084</v>
      </c>
      <c r="F11" s="26">
        <v>282084</v>
      </c>
      <c r="G11" s="26">
        <v>10000</v>
      </c>
      <c r="H11" s="26">
        <v>272084</v>
      </c>
      <c r="I11" s="27">
        <f>(L2-G44)/(F44-G44)*100</f>
        <v>33.9486227071123</v>
      </c>
      <c r="J11" s="28">
        <f t="shared" si="2"/>
        <v>92368.770606419421</v>
      </c>
      <c r="K11" s="26">
        <f t="shared" si="0"/>
        <v>102368.77060641942</v>
      </c>
      <c r="L11" s="29">
        <f t="shared" si="1"/>
        <v>2237111.2171848137</v>
      </c>
    </row>
    <row r="12" spans="1:12" x14ac:dyDescent="0.2">
      <c r="A12" s="16">
        <v>10</v>
      </c>
      <c r="B12" s="17" t="s">
        <v>33</v>
      </c>
      <c r="C12" s="17" t="s">
        <v>15</v>
      </c>
      <c r="D12" s="18" t="s">
        <v>34</v>
      </c>
      <c r="E12" s="19">
        <v>92148</v>
      </c>
      <c r="F12" s="19">
        <v>92148</v>
      </c>
      <c r="G12" s="19">
        <v>10000</v>
      </c>
      <c r="H12" s="19">
        <v>82148</v>
      </c>
      <c r="I12" s="20">
        <f>(L2-G44)/(F44-G44)*100</f>
        <v>33.9486227071123</v>
      </c>
      <c r="J12" s="21">
        <f t="shared" si="2"/>
        <v>27888.114581438611</v>
      </c>
      <c r="K12" s="19">
        <f t="shared" si="0"/>
        <v>37888.114581438611</v>
      </c>
      <c r="L12" s="22">
        <f t="shared" si="1"/>
        <v>2199223.102603375</v>
      </c>
    </row>
    <row r="13" spans="1:12" x14ac:dyDescent="0.2">
      <c r="A13" s="23">
        <v>11</v>
      </c>
      <c r="B13" s="24" t="s">
        <v>35</v>
      </c>
      <c r="C13" s="24" t="s">
        <v>15</v>
      </c>
      <c r="D13" s="25" t="s">
        <v>36</v>
      </c>
      <c r="E13" s="26">
        <v>532707</v>
      </c>
      <c r="F13" s="26">
        <v>532707</v>
      </c>
      <c r="G13" s="26">
        <v>10000</v>
      </c>
      <c r="H13" s="26">
        <v>522707</v>
      </c>
      <c r="I13" s="27">
        <f>(L2-G44)/(F44-G44)*100</f>
        <v>33.9486227071123</v>
      </c>
      <c r="J13" s="28">
        <f t="shared" si="2"/>
        <v>177451.8272936655</v>
      </c>
      <c r="K13" s="26">
        <f t="shared" si="0"/>
        <v>187451.8272936655</v>
      </c>
      <c r="L13" s="29">
        <f t="shared" si="1"/>
        <v>2011771.2753097094</v>
      </c>
    </row>
    <row r="14" spans="1:12" x14ac:dyDescent="0.2">
      <c r="A14" s="16">
        <v>12</v>
      </c>
      <c r="B14" s="17" t="s">
        <v>37</v>
      </c>
      <c r="C14" s="17" t="s">
        <v>15</v>
      </c>
      <c r="D14" s="18" t="s">
        <v>38</v>
      </c>
      <c r="E14" s="19">
        <v>86749.5</v>
      </c>
      <c r="F14" s="19">
        <v>85974</v>
      </c>
      <c r="G14" s="19">
        <v>10000</v>
      </c>
      <c r="H14" s="19">
        <v>75974</v>
      </c>
      <c r="I14" s="20">
        <f>(L2-G44)/(F44-G44)*100</f>
        <v>33.9486227071123</v>
      </c>
      <c r="J14" s="21">
        <f t="shared" si="2"/>
        <v>25792.126615501496</v>
      </c>
      <c r="K14" s="19">
        <f t="shared" si="0"/>
        <v>35792.126615501496</v>
      </c>
      <c r="L14" s="22">
        <f t="shared" si="1"/>
        <v>1975979.1486942079</v>
      </c>
    </row>
    <row r="15" spans="1:12" x14ac:dyDescent="0.2">
      <c r="A15" s="23">
        <v>13</v>
      </c>
      <c r="B15" s="24" t="s">
        <v>39</v>
      </c>
      <c r="C15" s="24" t="s">
        <v>15</v>
      </c>
      <c r="D15" s="25" t="s">
        <v>40</v>
      </c>
      <c r="E15" s="26">
        <v>101718</v>
      </c>
      <c r="F15" s="26">
        <v>101718</v>
      </c>
      <c r="G15" s="26">
        <v>10000</v>
      </c>
      <c r="H15" s="26">
        <v>91718</v>
      </c>
      <c r="I15" s="27">
        <f>(L2-G44)/(F44-G44)*100</f>
        <v>33.9486227071123</v>
      </c>
      <c r="J15" s="28">
        <f t="shared" si="2"/>
        <v>31136.997774509258</v>
      </c>
      <c r="K15" s="26">
        <f t="shared" si="0"/>
        <v>41136.997774509262</v>
      </c>
      <c r="L15" s="29">
        <f t="shared" si="1"/>
        <v>1934842.1509196986</v>
      </c>
    </row>
    <row r="16" spans="1:12" ht="22.5" customHeight="1" x14ac:dyDescent="0.2">
      <c r="A16" s="16">
        <v>14</v>
      </c>
      <c r="B16" s="17" t="s">
        <v>41</v>
      </c>
      <c r="C16" s="17" t="s">
        <v>42</v>
      </c>
      <c r="D16" s="18" t="s">
        <v>43</v>
      </c>
      <c r="E16" s="19">
        <v>318078</v>
      </c>
      <c r="F16" s="19">
        <v>318078</v>
      </c>
      <c r="G16" s="19">
        <v>5000</v>
      </c>
      <c r="H16" s="19">
        <v>313078</v>
      </c>
      <c r="I16" s="20">
        <f>(L2-G44)/(F44-G44)*100</f>
        <v>33.9486227071123</v>
      </c>
      <c r="J16" s="21">
        <f t="shared" si="2"/>
        <v>106285.66899897305</v>
      </c>
      <c r="K16" s="19">
        <f t="shared" si="0"/>
        <v>111285.66899897305</v>
      </c>
      <c r="L16" s="22">
        <f t="shared" si="1"/>
        <v>1823556.4819207257</v>
      </c>
    </row>
    <row r="17" spans="1:12" ht="22.5" x14ac:dyDescent="0.2">
      <c r="A17" s="23">
        <v>15</v>
      </c>
      <c r="B17" s="24" t="s">
        <v>41</v>
      </c>
      <c r="C17" s="24" t="s">
        <v>44</v>
      </c>
      <c r="D17" s="25" t="s">
        <v>45</v>
      </c>
      <c r="E17" s="26">
        <v>271903</v>
      </c>
      <c r="F17" s="26">
        <v>271903</v>
      </c>
      <c r="G17" s="26">
        <v>5000</v>
      </c>
      <c r="H17" s="26">
        <v>266903</v>
      </c>
      <c r="I17" s="27">
        <f>(L2-G44)/(F44-G44)*100</f>
        <v>33.9486227071123</v>
      </c>
      <c r="J17" s="28">
        <f t="shared" si="2"/>
        <v>90609.892463963944</v>
      </c>
      <c r="K17" s="26">
        <f t="shared" si="0"/>
        <v>95609.892463963944</v>
      </c>
      <c r="L17" s="29">
        <f t="shared" si="1"/>
        <v>1727946.5894567617</v>
      </c>
    </row>
    <row r="18" spans="1:12" x14ac:dyDescent="0.2">
      <c r="A18" s="16">
        <v>16</v>
      </c>
      <c r="B18" s="17" t="s">
        <v>46</v>
      </c>
      <c r="C18" s="17" t="s">
        <v>15</v>
      </c>
      <c r="D18" s="18" t="s">
        <v>47</v>
      </c>
      <c r="E18" s="19">
        <v>211200</v>
      </c>
      <c r="F18" s="19">
        <v>211200</v>
      </c>
      <c r="G18" s="19">
        <v>10000</v>
      </c>
      <c r="H18" s="19">
        <v>201200</v>
      </c>
      <c r="I18" s="20">
        <f>(L2-G44)/(F44-G44)*100</f>
        <v>33.9486227071123</v>
      </c>
      <c r="J18" s="21">
        <f t="shared" si="2"/>
        <v>68304.62888670995</v>
      </c>
      <c r="K18" s="19">
        <f t="shared" si="0"/>
        <v>78304.62888670995</v>
      </c>
      <c r="L18" s="22">
        <f t="shared" si="1"/>
        <v>1649641.9605700518</v>
      </c>
    </row>
    <row r="19" spans="1:12" x14ac:dyDescent="0.2">
      <c r="A19" s="23">
        <v>17</v>
      </c>
      <c r="B19" s="24" t="s">
        <v>48</v>
      </c>
      <c r="C19" s="24" t="s">
        <v>15</v>
      </c>
      <c r="D19" s="25" t="s">
        <v>49</v>
      </c>
      <c r="E19" s="26">
        <v>104586.74</v>
      </c>
      <c r="F19" s="26">
        <v>104586.74</v>
      </c>
      <c r="G19" s="26">
        <v>10000</v>
      </c>
      <c r="H19" s="26">
        <v>94586.74</v>
      </c>
      <c r="I19" s="27">
        <f>(L2-G44)/(F44-G44)*100</f>
        <v>33.9486227071123</v>
      </c>
      <c r="J19" s="28">
        <f t="shared" si="2"/>
        <v>32110.895493557276</v>
      </c>
      <c r="K19" s="26">
        <f t="shared" si="0"/>
        <v>42110.895493557276</v>
      </c>
      <c r="L19" s="30">
        <f t="shared" si="1"/>
        <v>1607531.0650764946</v>
      </c>
    </row>
    <row r="20" spans="1:12" x14ac:dyDescent="0.2">
      <c r="A20" s="16">
        <v>18</v>
      </c>
      <c r="B20" s="17" t="s">
        <v>50</v>
      </c>
      <c r="C20" s="17" t="s">
        <v>15</v>
      </c>
      <c r="D20" s="18" t="s">
        <v>51</v>
      </c>
      <c r="E20" s="19">
        <v>131291.75</v>
      </c>
      <c r="F20" s="19">
        <v>131291.75</v>
      </c>
      <c r="G20" s="19">
        <v>10000</v>
      </c>
      <c r="H20" s="19">
        <v>121291.75</v>
      </c>
      <c r="I20" s="20">
        <f>(L2-G44)/(F44-G44)*100</f>
        <v>33.9486227071123</v>
      </c>
      <c r="J20" s="21">
        <f t="shared" si="2"/>
        <v>41176.878582353878</v>
      </c>
      <c r="K20" s="19">
        <f t="shared" si="0"/>
        <v>51176.878582353878</v>
      </c>
      <c r="L20" s="31">
        <f t="shared" si="1"/>
        <v>1556354.1864941407</v>
      </c>
    </row>
    <row r="21" spans="1:12" x14ac:dyDescent="0.2">
      <c r="A21" s="23">
        <v>19</v>
      </c>
      <c r="B21" s="24" t="s">
        <v>52</v>
      </c>
      <c r="C21" s="24" t="s">
        <v>15</v>
      </c>
      <c r="D21" s="25" t="s">
        <v>53</v>
      </c>
      <c r="E21" s="26">
        <v>71434</v>
      </c>
      <c r="F21" s="26">
        <v>53426</v>
      </c>
      <c r="G21" s="26">
        <v>10000</v>
      </c>
      <c r="H21" s="26">
        <v>43426</v>
      </c>
      <c r="I21" s="27">
        <f>(L2-G44)/(F44-G44)*100</f>
        <v>33.9486227071123</v>
      </c>
      <c r="J21" s="28">
        <f t="shared" si="2"/>
        <v>14742.528896790587</v>
      </c>
      <c r="K21" s="26">
        <f t="shared" si="0"/>
        <v>24742.528896790587</v>
      </c>
      <c r="L21" s="30">
        <f t="shared" si="1"/>
        <v>1531611.65759735</v>
      </c>
    </row>
    <row r="22" spans="1:12" ht="22.5" x14ac:dyDescent="0.2">
      <c r="A22" s="16">
        <v>20</v>
      </c>
      <c r="B22" s="17" t="s">
        <v>54</v>
      </c>
      <c r="C22" s="17" t="s">
        <v>55</v>
      </c>
      <c r="D22" s="18" t="s">
        <v>56</v>
      </c>
      <c r="E22" s="19">
        <v>88200</v>
      </c>
      <c r="F22" s="19">
        <v>88200</v>
      </c>
      <c r="G22" s="19">
        <v>10000</v>
      </c>
      <c r="H22" s="19">
        <v>78200</v>
      </c>
      <c r="I22" s="20">
        <f>(L2-G44)/(F44-G44)*100</f>
        <v>33.9486227071123</v>
      </c>
      <c r="J22" s="21">
        <f t="shared" si="2"/>
        <v>26547.822956961816</v>
      </c>
      <c r="K22" s="19">
        <f t="shared" si="0"/>
        <v>36547.822956961812</v>
      </c>
      <c r="L22" s="31">
        <f t="shared" si="1"/>
        <v>1495063.8346403881</v>
      </c>
    </row>
    <row r="23" spans="1:12" x14ac:dyDescent="0.2">
      <c r="A23" s="23">
        <v>21</v>
      </c>
      <c r="B23" s="24" t="s">
        <v>57</v>
      </c>
      <c r="C23" s="24" t="s">
        <v>15</v>
      </c>
      <c r="D23" s="25" t="s">
        <v>58</v>
      </c>
      <c r="E23" s="26">
        <v>80744</v>
      </c>
      <c r="F23" s="26">
        <v>80744</v>
      </c>
      <c r="G23" s="26">
        <v>10000</v>
      </c>
      <c r="H23" s="26">
        <v>70744</v>
      </c>
      <c r="I23" s="27">
        <f>(L2-G44)/(F44-G44)*100</f>
        <v>33.9486227071123</v>
      </c>
      <c r="J23" s="28">
        <f t="shared" si="2"/>
        <v>24016.613647919527</v>
      </c>
      <c r="K23" s="26">
        <f t="shared" si="0"/>
        <v>34016.613647919527</v>
      </c>
      <c r="L23" s="30">
        <f t="shared" si="1"/>
        <v>1461047.2209924685</v>
      </c>
    </row>
    <row r="24" spans="1:12" x14ac:dyDescent="0.2">
      <c r="A24" s="16">
        <v>22</v>
      </c>
      <c r="B24" s="17" t="s">
        <v>59</v>
      </c>
      <c r="C24" s="17" t="s">
        <v>15</v>
      </c>
      <c r="D24" s="18" t="s">
        <v>60</v>
      </c>
      <c r="E24" s="19">
        <v>81899.490000000005</v>
      </c>
      <c r="F24" s="19">
        <v>81899</v>
      </c>
      <c r="G24" s="19">
        <v>10000</v>
      </c>
      <c r="H24" s="19">
        <v>71899</v>
      </c>
      <c r="I24" s="20">
        <f>(L2-G44)/(F44-G44)*100</f>
        <v>33.9486227071123</v>
      </c>
      <c r="J24" s="21">
        <f t="shared" si="2"/>
        <v>24408.720240186671</v>
      </c>
      <c r="K24" s="19">
        <f t="shared" si="0"/>
        <v>34408.720240186667</v>
      </c>
      <c r="L24" s="31">
        <f t="shared" si="1"/>
        <v>1426638.5007522819</v>
      </c>
    </row>
    <row r="25" spans="1:12" ht="22.5" x14ac:dyDescent="0.2">
      <c r="A25" s="23">
        <v>23</v>
      </c>
      <c r="B25" s="24" t="s">
        <v>61</v>
      </c>
      <c r="C25" s="24" t="s">
        <v>62</v>
      </c>
      <c r="D25" s="25" t="s">
        <v>63</v>
      </c>
      <c r="E25" s="26">
        <v>343713.75</v>
      </c>
      <c r="F25" s="26">
        <v>343713.75</v>
      </c>
      <c r="G25" s="26">
        <v>5000</v>
      </c>
      <c r="H25" s="26">
        <v>338713.75</v>
      </c>
      <c r="I25" s="27">
        <f>(L2-G44)/(F44-G44)*100</f>
        <v>33.9486227071123</v>
      </c>
      <c r="J25" s="28">
        <f t="shared" si="2"/>
        <v>114988.65304461159</v>
      </c>
      <c r="K25" s="26">
        <f t="shared" si="0"/>
        <v>119988.65304461159</v>
      </c>
      <c r="L25" s="30">
        <f t="shared" si="1"/>
        <v>1306649.8477076702</v>
      </c>
    </row>
    <row r="26" spans="1:12" ht="22.5" x14ac:dyDescent="0.2">
      <c r="A26" s="16">
        <v>24</v>
      </c>
      <c r="B26" s="17" t="s">
        <v>61</v>
      </c>
      <c r="C26" s="17" t="s">
        <v>64</v>
      </c>
      <c r="D26" s="18" t="s">
        <v>65</v>
      </c>
      <c r="E26" s="19">
        <v>219366.05</v>
      </c>
      <c r="F26" s="19">
        <v>219366.05</v>
      </c>
      <c r="G26" s="19">
        <v>5000</v>
      </c>
      <c r="H26" s="19">
        <v>214366.05</v>
      </c>
      <c r="I26" s="20">
        <f>(L2-G44)/(F44-G44)*100</f>
        <v>33.9486227071123</v>
      </c>
      <c r="J26" s="21">
        <f t="shared" si="2"/>
        <v>72774.321526639702</v>
      </c>
      <c r="K26" s="19">
        <f t="shared" si="0"/>
        <v>77774.321526639702</v>
      </c>
      <c r="L26" s="31">
        <f t="shared" si="1"/>
        <v>1228875.5261810306</v>
      </c>
    </row>
    <row r="27" spans="1:12" x14ac:dyDescent="0.2">
      <c r="A27" s="32">
        <v>25</v>
      </c>
      <c r="B27" s="33" t="s">
        <v>66</v>
      </c>
      <c r="C27" s="33" t="s">
        <v>15</v>
      </c>
      <c r="D27" s="34" t="s">
        <v>67</v>
      </c>
      <c r="E27" s="35">
        <v>88001</v>
      </c>
      <c r="F27" s="35">
        <v>88001</v>
      </c>
      <c r="G27" s="35">
        <v>10000</v>
      </c>
      <c r="H27" s="35">
        <v>78001</v>
      </c>
      <c r="I27" s="36">
        <f>(L2-G44)/(F44-G44)*100</f>
        <v>33.9486227071123</v>
      </c>
      <c r="J27" s="37">
        <f t="shared" si="2"/>
        <v>26480.265197774665</v>
      </c>
      <c r="K27" s="26">
        <f t="shared" si="0"/>
        <v>36480.265197774665</v>
      </c>
      <c r="L27" s="38">
        <f t="shared" si="1"/>
        <v>1192395.2609832559</v>
      </c>
    </row>
    <row r="28" spans="1:12" x14ac:dyDescent="0.2">
      <c r="A28" s="16">
        <v>26</v>
      </c>
      <c r="B28" s="17" t="s">
        <v>68</v>
      </c>
      <c r="C28" s="17" t="s">
        <v>15</v>
      </c>
      <c r="D28" s="18" t="s">
        <v>69</v>
      </c>
      <c r="E28" s="19">
        <v>91676</v>
      </c>
      <c r="F28" s="19">
        <v>90776</v>
      </c>
      <c r="G28" s="19">
        <v>10000</v>
      </c>
      <c r="H28" s="19">
        <v>80776</v>
      </c>
      <c r="I28" s="20">
        <f>(L2-G44)/(F44-G44)*100</f>
        <v>33.9486227071123</v>
      </c>
      <c r="J28" s="21">
        <f t="shared" si="2"/>
        <v>27422.339477897029</v>
      </c>
      <c r="K28" s="19">
        <f t="shared" si="0"/>
        <v>37422.339477897025</v>
      </c>
      <c r="L28" s="31">
        <f t="shared" si="1"/>
        <v>1154972.921505359</v>
      </c>
    </row>
    <row r="29" spans="1:12" ht="12" customHeight="1" x14ac:dyDescent="0.2">
      <c r="A29" s="23">
        <v>27</v>
      </c>
      <c r="B29" s="24" t="s">
        <v>70</v>
      </c>
      <c r="C29" s="24" t="s">
        <v>15</v>
      </c>
      <c r="D29" s="25" t="s">
        <v>71</v>
      </c>
      <c r="E29" s="26">
        <v>184709</v>
      </c>
      <c r="F29" s="26">
        <v>184709</v>
      </c>
      <c r="G29" s="26">
        <v>5000</v>
      </c>
      <c r="H29" s="26">
        <v>179709</v>
      </c>
      <c r="I29" s="27">
        <f>(L2-G44)/(F44-G44)*100</f>
        <v>33.9486227071123</v>
      </c>
      <c r="J29" s="28">
        <f t="shared" si="2"/>
        <v>61008.730380724446</v>
      </c>
      <c r="K29" s="26">
        <f t="shared" si="0"/>
        <v>66008.730380724446</v>
      </c>
      <c r="L29" s="30">
        <f t="shared" si="1"/>
        <v>1088964.1911246346</v>
      </c>
    </row>
    <row r="30" spans="1:12" ht="10.7" customHeight="1" x14ac:dyDescent="0.2">
      <c r="A30" s="16">
        <v>28</v>
      </c>
      <c r="B30" s="17" t="s">
        <v>70</v>
      </c>
      <c r="C30" s="17" t="s">
        <v>15</v>
      </c>
      <c r="D30" s="18" t="s">
        <v>72</v>
      </c>
      <c r="E30" s="19">
        <v>264107</v>
      </c>
      <c r="F30" s="19">
        <v>264107</v>
      </c>
      <c r="G30" s="19">
        <v>5000</v>
      </c>
      <c r="H30" s="19">
        <v>259107</v>
      </c>
      <c r="I30" s="20">
        <f>(L2-G44)/(F44-G44)*100</f>
        <v>33.9486227071123</v>
      </c>
      <c r="J30" s="21">
        <f t="shared" si="2"/>
        <v>87963.257837717465</v>
      </c>
      <c r="K30" s="19">
        <f t="shared" si="0"/>
        <v>92963.257837717465</v>
      </c>
      <c r="L30" s="31">
        <f t="shared" si="1"/>
        <v>996000.93328691716</v>
      </c>
    </row>
    <row r="31" spans="1:12" x14ac:dyDescent="0.2">
      <c r="A31" s="23">
        <v>29</v>
      </c>
      <c r="B31" s="24" t="s">
        <v>73</v>
      </c>
      <c r="C31" s="24" t="s">
        <v>15</v>
      </c>
      <c r="D31" s="25" t="s">
        <v>74</v>
      </c>
      <c r="E31" s="26">
        <v>88551</v>
      </c>
      <c r="F31" s="26">
        <v>88551</v>
      </c>
      <c r="G31" s="26">
        <v>10000</v>
      </c>
      <c r="H31" s="26">
        <v>78551</v>
      </c>
      <c r="I31" s="27">
        <f>(L2-G44)/(F44-G44)*100</f>
        <v>33.9486227071123</v>
      </c>
      <c r="J31" s="28">
        <f t="shared" si="2"/>
        <v>26666.982622663785</v>
      </c>
      <c r="K31" s="26">
        <f t="shared" si="0"/>
        <v>36666.982622663782</v>
      </c>
      <c r="L31" s="30">
        <f>SUM(L30-K31)</f>
        <v>959333.95066425344</v>
      </c>
    </row>
    <row r="32" spans="1:12" ht="22.5" x14ac:dyDescent="0.2">
      <c r="A32" s="16">
        <v>30</v>
      </c>
      <c r="B32" s="17" t="s">
        <v>75</v>
      </c>
      <c r="C32" s="17" t="s">
        <v>15</v>
      </c>
      <c r="D32" s="18" t="s">
        <v>76</v>
      </c>
      <c r="E32" s="19">
        <v>598750</v>
      </c>
      <c r="F32" s="19">
        <v>591550</v>
      </c>
      <c r="G32" s="19">
        <v>10000</v>
      </c>
      <c r="H32" s="19">
        <v>581550</v>
      </c>
      <c r="I32" s="20">
        <f>(L2-G44)/(F44-G44)*100</f>
        <v>33.9486227071123</v>
      </c>
      <c r="J32" s="21">
        <f t="shared" si="2"/>
        <v>197428.21535321156</v>
      </c>
      <c r="K32" s="19">
        <f t="shared" si="0"/>
        <v>207428.21535321156</v>
      </c>
      <c r="L32" s="31">
        <f t="shared" si="1"/>
        <v>751905.73531104182</v>
      </c>
    </row>
    <row r="33" spans="1:12" ht="11.25" customHeight="1" x14ac:dyDescent="0.2">
      <c r="A33" s="23">
        <v>31</v>
      </c>
      <c r="B33" s="24" t="s">
        <v>77</v>
      </c>
      <c r="C33" s="24" t="s">
        <v>15</v>
      </c>
      <c r="D33" s="25" t="s">
        <v>78</v>
      </c>
      <c r="E33" s="26">
        <v>91965</v>
      </c>
      <c r="F33" s="26">
        <v>89025</v>
      </c>
      <c r="G33" s="26">
        <v>10000</v>
      </c>
      <c r="H33" s="26">
        <v>79025</v>
      </c>
      <c r="I33" s="27">
        <f>(L2-G44)/(F44-G44)*100</f>
        <v>33.9486227071123</v>
      </c>
      <c r="J33" s="28">
        <f t="shared" si="2"/>
        <v>26827.899094295499</v>
      </c>
      <c r="K33" s="26">
        <f t="shared" si="0"/>
        <v>36827.899094295499</v>
      </c>
      <c r="L33" s="30">
        <f t="shared" si="1"/>
        <v>715077.83621674636</v>
      </c>
    </row>
    <row r="34" spans="1:12" ht="11.25" customHeight="1" x14ac:dyDescent="0.2">
      <c r="A34" s="16">
        <v>32</v>
      </c>
      <c r="B34" s="17" t="s">
        <v>79</v>
      </c>
      <c r="C34" s="17" t="s">
        <v>15</v>
      </c>
      <c r="D34" s="18" t="s">
        <v>80</v>
      </c>
      <c r="E34" s="19">
        <v>166716</v>
      </c>
      <c r="F34" s="19">
        <v>166372</v>
      </c>
      <c r="G34" s="19">
        <v>10000</v>
      </c>
      <c r="H34" s="19">
        <v>156372</v>
      </c>
      <c r="I34" s="20">
        <f>(L2-G44)/(F44-G44)*100</f>
        <v>33.9486227071123</v>
      </c>
      <c r="J34" s="21">
        <f t="shared" si="2"/>
        <v>53086.140299565646</v>
      </c>
      <c r="K34" s="19">
        <f t="shared" si="0"/>
        <v>63086.140299565646</v>
      </c>
      <c r="L34" s="31">
        <f t="shared" si="1"/>
        <v>651991.69591718074</v>
      </c>
    </row>
    <row r="35" spans="1:12" x14ac:dyDescent="0.2">
      <c r="A35" s="23">
        <v>33</v>
      </c>
      <c r="B35" s="24" t="s">
        <v>81</v>
      </c>
      <c r="C35" s="24" t="s">
        <v>15</v>
      </c>
      <c r="D35" s="25" t="s">
        <v>82</v>
      </c>
      <c r="E35" s="26">
        <v>140685</v>
      </c>
      <c r="F35" s="26">
        <v>140685</v>
      </c>
      <c r="G35" s="26">
        <v>10000</v>
      </c>
      <c r="H35" s="26">
        <v>130685</v>
      </c>
      <c r="I35" s="27">
        <f>(L2-G44)/(F44-G44)*100</f>
        <v>33.9486227071123</v>
      </c>
      <c r="J35" s="28">
        <f t="shared" si="2"/>
        <v>44365.75758478971</v>
      </c>
      <c r="K35" s="26">
        <f t="shared" si="0"/>
        <v>54365.75758478971</v>
      </c>
      <c r="L35" s="30">
        <f t="shared" si="1"/>
        <v>597625.93833239097</v>
      </c>
    </row>
    <row r="36" spans="1:12" ht="22.5" x14ac:dyDescent="0.2">
      <c r="A36" s="16">
        <v>34</v>
      </c>
      <c r="B36" s="17" t="s">
        <v>83</v>
      </c>
      <c r="C36" s="17" t="s">
        <v>15</v>
      </c>
      <c r="D36" s="18" t="s">
        <v>84</v>
      </c>
      <c r="E36" s="19">
        <v>132895</v>
      </c>
      <c r="F36" s="19">
        <v>132895</v>
      </c>
      <c r="G36" s="19">
        <v>10000</v>
      </c>
      <c r="H36" s="19">
        <v>122895</v>
      </c>
      <c r="I36" s="20">
        <f>(L2-G44)/(F44-G44)*100</f>
        <v>33.9486227071123</v>
      </c>
      <c r="J36" s="21">
        <f t="shared" si="2"/>
        <v>41721.159875905665</v>
      </c>
      <c r="K36" s="19">
        <f t="shared" si="0"/>
        <v>51721.159875905665</v>
      </c>
      <c r="L36" s="31">
        <f t="shared" si="1"/>
        <v>545904.77845648536</v>
      </c>
    </row>
    <row r="37" spans="1:12" x14ac:dyDescent="0.2">
      <c r="A37" s="23">
        <v>35</v>
      </c>
      <c r="B37" s="24" t="s">
        <v>85</v>
      </c>
      <c r="C37" s="24" t="s">
        <v>15</v>
      </c>
      <c r="D37" s="25" t="s">
        <v>86</v>
      </c>
      <c r="E37" s="26">
        <v>43780</v>
      </c>
      <c r="F37" s="26">
        <v>43780</v>
      </c>
      <c r="G37" s="26">
        <v>10000</v>
      </c>
      <c r="H37" s="26">
        <v>33780</v>
      </c>
      <c r="I37" s="27">
        <f>(L2-G44)/(F44-G44)*100</f>
        <v>33.9486227071123</v>
      </c>
      <c r="J37" s="28">
        <f t="shared" si="2"/>
        <v>11467.844750462535</v>
      </c>
      <c r="K37" s="26">
        <f t="shared" si="0"/>
        <v>21467.844750462536</v>
      </c>
      <c r="L37" s="30">
        <f t="shared" si="1"/>
        <v>524436.9337060228</v>
      </c>
    </row>
    <row r="38" spans="1:12" x14ac:dyDescent="0.2">
      <c r="A38" s="16">
        <v>36</v>
      </c>
      <c r="B38" s="17" t="s">
        <v>87</v>
      </c>
      <c r="C38" s="17" t="s">
        <v>15</v>
      </c>
      <c r="D38" s="18" t="s">
        <v>88</v>
      </c>
      <c r="E38" s="19">
        <v>223920</v>
      </c>
      <c r="F38" s="19">
        <v>223920</v>
      </c>
      <c r="G38" s="19">
        <v>10000</v>
      </c>
      <c r="H38" s="19">
        <v>213920</v>
      </c>
      <c r="I38" s="20">
        <f>(L2-G44)/(F44-G44)*100</f>
        <v>33.9486227071123</v>
      </c>
      <c r="J38" s="21">
        <f t="shared" si="2"/>
        <v>72622.893695054634</v>
      </c>
      <c r="K38" s="19">
        <f t="shared" si="0"/>
        <v>82622.893695054634</v>
      </c>
      <c r="L38" s="31">
        <f t="shared" si="1"/>
        <v>441814.04001096817</v>
      </c>
    </row>
    <row r="39" spans="1:12" ht="11.25" customHeight="1" x14ac:dyDescent="0.2">
      <c r="A39" s="23">
        <v>37</v>
      </c>
      <c r="B39" s="24" t="s">
        <v>89</v>
      </c>
      <c r="C39" s="24" t="s">
        <v>15</v>
      </c>
      <c r="D39" s="25" t="s">
        <v>90</v>
      </c>
      <c r="E39" s="26">
        <v>370695</v>
      </c>
      <c r="F39" s="26">
        <v>370695</v>
      </c>
      <c r="G39" s="26">
        <v>10000</v>
      </c>
      <c r="H39" s="26">
        <v>360695</v>
      </c>
      <c r="I39" s="27">
        <f>(L2-G44)/(F44-G44)*100</f>
        <v>33.9486227071123</v>
      </c>
      <c r="J39" s="28">
        <f t="shared" si="2"/>
        <v>122450.9846734187</v>
      </c>
      <c r="K39" s="26">
        <f t="shared" si="0"/>
        <v>132450.98467341869</v>
      </c>
      <c r="L39" s="30">
        <f t="shared" si="1"/>
        <v>309363.05533754948</v>
      </c>
    </row>
    <row r="40" spans="1:12" x14ac:dyDescent="0.2">
      <c r="A40" s="16">
        <v>38</v>
      </c>
      <c r="B40" s="17" t="s">
        <v>91</v>
      </c>
      <c r="C40" s="17" t="s">
        <v>15</v>
      </c>
      <c r="D40" s="18" t="s">
        <v>92</v>
      </c>
      <c r="E40" s="19">
        <v>38250</v>
      </c>
      <c r="F40" s="19">
        <v>38250</v>
      </c>
      <c r="G40" s="19">
        <v>10000</v>
      </c>
      <c r="H40" s="19">
        <v>28250</v>
      </c>
      <c r="I40" s="20">
        <f>(L2-G44)/(F44-G44)*100</f>
        <v>33.9486227071123</v>
      </c>
      <c r="J40" s="21">
        <f t="shared" si="2"/>
        <v>9590.4859147592251</v>
      </c>
      <c r="K40" s="19">
        <f t="shared" si="0"/>
        <v>19590.485914759225</v>
      </c>
      <c r="L40" s="31">
        <f t="shared" si="1"/>
        <v>289772.56942279026</v>
      </c>
    </row>
    <row r="41" spans="1:12" x14ac:dyDescent="0.2">
      <c r="A41" s="23">
        <v>39</v>
      </c>
      <c r="B41" s="24" t="s">
        <v>93</v>
      </c>
      <c r="C41" s="24" t="s">
        <v>15</v>
      </c>
      <c r="D41" s="25" t="s">
        <v>94</v>
      </c>
      <c r="E41" s="26">
        <v>299532.25</v>
      </c>
      <c r="F41" s="26">
        <v>299532.25</v>
      </c>
      <c r="G41" s="26">
        <v>10000</v>
      </c>
      <c r="H41" s="26">
        <v>289532.25</v>
      </c>
      <c r="I41" s="27">
        <f>(L2-G44)/(F44-G44)*100</f>
        <v>33.9486227071123</v>
      </c>
      <c r="J41" s="28">
        <f t="shared" si="2"/>
        <v>98292.211167913149</v>
      </c>
      <c r="K41" s="26">
        <f t="shared" si="0"/>
        <v>108292.21116791315</v>
      </c>
      <c r="L41" s="30">
        <f t="shared" si="1"/>
        <v>181480.35825487709</v>
      </c>
    </row>
    <row r="42" spans="1:12" x14ac:dyDescent="0.2">
      <c r="A42" s="16">
        <v>40</v>
      </c>
      <c r="B42" s="17" t="s">
        <v>95</v>
      </c>
      <c r="C42" s="17" t="s">
        <v>15</v>
      </c>
      <c r="D42" s="18" t="s">
        <v>96</v>
      </c>
      <c r="E42" s="19">
        <v>195449</v>
      </c>
      <c r="F42" s="19">
        <v>195449</v>
      </c>
      <c r="G42" s="19">
        <v>10000</v>
      </c>
      <c r="H42" s="19">
        <v>185449</v>
      </c>
      <c r="I42" s="20">
        <f>(L2-G44)/(F44-G44)*100</f>
        <v>33.9486227071123</v>
      </c>
      <c r="J42" s="21">
        <f t="shared" si="2"/>
        <v>62957.381324112685</v>
      </c>
      <c r="K42" s="19">
        <f t="shared" si="0"/>
        <v>72957.381324112677</v>
      </c>
      <c r="L42" s="31">
        <f t="shared" si="1"/>
        <v>108522.97693076442</v>
      </c>
    </row>
    <row r="43" spans="1:12" ht="12" thickBot="1" x14ac:dyDescent="0.25">
      <c r="A43" s="39">
        <v>41</v>
      </c>
      <c r="B43" s="40" t="s">
        <v>97</v>
      </c>
      <c r="C43" s="40" t="s">
        <v>15</v>
      </c>
      <c r="D43" s="41" t="s">
        <v>98</v>
      </c>
      <c r="E43" s="42">
        <v>300211.5</v>
      </c>
      <c r="F43" s="42">
        <v>300212</v>
      </c>
      <c r="G43" s="42">
        <v>10000</v>
      </c>
      <c r="H43" s="42">
        <v>290212</v>
      </c>
      <c r="I43" s="43">
        <f>(L2-G44)/(F44-G44)*100</f>
        <v>33.9486227071123</v>
      </c>
      <c r="J43" s="44">
        <f t="shared" si="2"/>
        <v>98522.976930764751</v>
      </c>
      <c r="K43" s="42">
        <f t="shared" si="0"/>
        <v>108522.97693076475</v>
      </c>
      <c r="L43" s="45">
        <f t="shared" si="1"/>
        <v>-3.3469405025243759E-10</v>
      </c>
    </row>
    <row r="44" spans="1:12" s="51" customFormat="1" ht="15.75" thickBot="1" x14ac:dyDescent="0.3">
      <c r="A44" s="46"/>
      <c r="B44" s="47"/>
      <c r="C44" s="48"/>
      <c r="D44" s="49" t="s">
        <v>12</v>
      </c>
      <c r="E44" s="49">
        <f>SUM(E3:E43)</f>
        <v>7544650.7800000003</v>
      </c>
      <c r="F44" s="49">
        <f>SUM(F3:F43)</f>
        <v>7508418.79</v>
      </c>
      <c r="G44" s="49">
        <f>SUM(G3:G43)</f>
        <v>380000</v>
      </c>
      <c r="H44" s="49">
        <f>SUM(H3:H43)</f>
        <v>7128418.79</v>
      </c>
      <c r="I44" s="49"/>
      <c r="J44" s="49">
        <f>SUM(J3:J43)</f>
        <v>2420000</v>
      </c>
      <c r="K44" s="49">
        <f>SUM(K3:K43)</f>
        <v>2800000</v>
      </c>
      <c r="L44" s="50">
        <f>SUM(L43)</f>
        <v>-3.3469405025243759E-10</v>
      </c>
    </row>
    <row r="45" spans="1:12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2" ht="15" x14ac:dyDescent="0.25">
      <c r="A46" s="53"/>
      <c r="B46" s="55" t="s">
        <v>13</v>
      </c>
      <c r="C46" s="55"/>
      <c r="D46" s="55"/>
      <c r="E46" s="55"/>
      <c r="F46" s="55"/>
      <c r="G46" s="55"/>
      <c r="H46" s="55"/>
      <c r="I46" s="55"/>
      <c r="J46" s="55"/>
      <c r="K46" s="55"/>
      <c r="L46" s="54"/>
    </row>
    <row r="47" spans="1:12" ht="15" x14ac:dyDescent="0.2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4"/>
    </row>
  </sheetData>
  <sheetProtection algorithmName="SHA-512" hashValue="ZltfEz2rCYXPWWoKDeJSA4Aw5KrgxCnX6RxsJHqVUuIomYByUCMGIVkNZKOfFbPSHDpKxpFjXs6oK9NV7/8e7A==" saltValue="2pVjg6FFFWlhRyRCFm8DEg==" spinCount="100000" sheet="1" selectLockedCells="1" selectUnlockedCells="1"/>
  <mergeCells count="1">
    <mergeCell ref="B46:K47"/>
  </mergeCells>
  <printOptions horizontalCentered="1"/>
  <pageMargins left="0.25" right="0.25" top="1" bottom="1" header="0.25" footer="0.5"/>
  <pageSetup scale="90" orientation="landscape" r:id="rId1"/>
  <headerFooter>
    <oddHeader>&amp;C&amp;"Arial,Bold"Final Awards
2022 Grants and Cooperative Agreements
Local Law Enforcement Projects</oddHeader>
    <oddFooter>&amp;C&amp;"Arial,Regular"Page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819fd917dfb498d7d72628ccaf9227c5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0bb3a4ec8983b88631314eed2463f4a1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C2C854-39F4-4FAB-B206-BFA48BC9C87E}"/>
</file>

<file path=customXml/itemProps2.xml><?xml version="1.0" encoding="utf-8"?>
<ds:datastoreItem xmlns:ds="http://schemas.openxmlformats.org/officeDocument/2006/customXml" ds:itemID="{199C5688-48F5-428E-9758-D39809649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A9E0FE-DABF-4FBB-9688-7B715581625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95a7bea4-1558-4890-8039-e5ad0ed699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 Local</vt:lpstr>
      <vt:lpstr>'LE Local'!Print_Titles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Saechao, Nancy@Parks</cp:lastModifiedBy>
  <cp:revision/>
  <dcterms:created xsi:type="dcterms:W3CDTF">2021-07-28T23:05:23Z</dcterms:created>
  <dcterms:modified xsi:type="dcterms:W3CDTF">2022-08-18T20:25:46Z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